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defaultThemeVersion="124226"/>
  <mc:AlternateContent xmlns:mc="http://schemas.openxmlformats.org/markup-compatibility/2006">
    <mc:Choice Requires="x15">
      <x15ac:absPath xmlns:x15ac="http://schemas.microsoft.com/office/spreadsheetml/2010/11/ac" url="W:\letoltesek\targyak\BMEGEVGAG11\"/>
    </mc:Choice>
  </mc:AlternateContent>
  <xr:revisionPtr revIDLastSave="0" documentId="13_ncr:1_{8797E7D0-4117-4540-821F-25424D37CF9C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Mérés 1" sheetId="1" r:id="rId1"/>
    <sheet name="Mérés 2" sheetId="2" r:id="rId2"/>
    <sheet name="Munkalap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2" i="2" l="1"/>
  <c r="F13" i="2"/>
  <c r="F14" i="2"/>
  <c r="F15" i="2"/>
  <c r="F16" i="2"/>
  <c r="F17" i="2"/>
  <c r="F18" i="2"/>
  <c r="F19" i="2"/>
  <c r="F20" i="2"/>
  <c r="F11" i="2"/>
  <c r="R9" i="2"/>
  <c r="V9" i="2" s="1"/>
  <c r="R12" i="2"/>
  <c r="R13" i="2"/>
  <c r="R14" i="2"/>
  <c r="R15" i="2"/>
  <c r="R16" i="2"/>
  <c r="V16" i="2" s="1"/>
  <c r="R17" i="2"/>
  <c r="R18" i="2"/>
  <c r="R19" i="2"/>
  <c r="R20" i="2"/>
  <c r="R11" i="2"/>
  <c r="G34" i="1"/>
  <c r="G33" i="1"/>
  <c r="G32" i="1"/>
  <c r="G31" i="1"/>
  <c r="G30" i="1"/>
  <c r="G29" i="1"/>
  <c r="G28" i="1"/>
  <c r="G27" i="1"/>
  <c r="G26" i="1"/>
  <c r="G25" i="1"/>
  <c r="G23" i="1"/>
  <c r="G9" i="1"/>
  <c r="G10" i="1"/>
  <c r="G11" i="1"/>
  <c r="G12" i="1"/>
  <c r="G13" i="1"/>
  <c r="G14" i="1"/>
  <c r="G15" i="1"/>
  <c r="G16" i="1"/>
  <c r="G17" i="1"/>
  <c r="G18" i="1"/>
  <c r="G7" i="1"/>
  <c r="Q11" i="2"/>
  <c r="Q12" i="2"/>
  <c r="Q13" i="2"/>
  <c r="Q14" i="2"/>
  <c r="V14" i="2" s="1"/>
  <c r="Q15" i="2"/>
  <c r="Q16" i="2"/>
  <c r="Q17" i="2"/>
  <c r="Q18" i="2"/>
  <c r="V18" i="2" s="1"/>
  <c r="Q19" i="2"/>
  <c r="Q20" i="2"/>
  <c r="Q9" i="2"/>
  <c r="U9" i="2" s="1"/>
  <c r="J14" i="2"/>
  <c r="L14" i="2" s="1"/>
  <c r="G10" i="2"/>
  <c r="G11" i="2"/>
  <c r="G12" i="2"/>
  <c r="G13" i="2"/>
  <c r="G14" i="2"/>
  <c r="G15" i="2"/>
  <c r="G16" i="2"/>
  <c r="G17" i="2"/>
  <c r="G18" i="2"/>
  <c r="G19" i="2"/>
  <c r="G20" i="2"/>
  <c r="G9" i="2"/>
  <c r="S9" i="2" s="1"/>
  <c r="F9" i="2"/>
  <c r="J9" i="2"/>
  <c r="L9" i="2"/>
  <c r="T9" i="2" s="1"/>
  <c r="J11" i="2"/>
  <c r="L11" i="2" s="1"/>
  <c r="J12" i="2"/>
  <c r="L12" i="2" s="1"/>
  <c r="J13" i="2"/>
  <c r="L13" i="2" s="1"/>
  <c r="J15" i="2"/>
  <c r="L15" i="2" s="1"/>
  <c r="J16" i="2"/>
  <c r="L16" i="2" s="1"/>
  <c r="J17" i="2"/>
  <c r="L17" i="2"/>
  <c r="U17" i="2" s="1"/>
  <c r="J18" i="2"/>
  <c r="L18" i="2" s="1"/>
  <c r="J19" i="2"/>
  <c r="L19" i="2" s="1"/>
  <c r="J20" i="2"/>
  <c r="L20" i="2" s="1"/>
  <c r="V11" i="2" l="1"/>
  <c r="S18" i="2"/>
  <c r="S14" i="2"/>
  <c r="V20" i="2"/>
  <c r="V12" i="2"/>
  <c r="U20" i="2"/>
  <c r="U12" i="2"/>
  <c r="S13" i="2"/>
  <c r="V19" i="2"/>
  <c r="V17" i="2"/>
  <c r="S17" i="2"/>
  <c r="V15" i="2"/>
  <c r="V13" i="2"/>
  <c r="U15" i="2"/>
  <c r="U19" i="2"/>
  <c r="U11" i="2"/>
  <c r="U16" i="2"/>
  <c r="U18" i="2"/>
  <c r="T18" i="2"/>
  <c r="T13" i="2"/>
  <c r="U13" i="2"/>
  <c r="T14" i="2"/>
  <c r="U14" i="2"/>
  <c r="T15" i="2"/>
  <c r="T20" i="2"/>
  <c r="T12" i="2"/>
  <c r="T17" i="2"/>
  <c r="T11" i="2"/>
  <c r="T16" i="2"/>
  <c r="T19" i="2"/>
  <c r="S15" i="2"/>
  <c r="S19" i="2"/>
  <c r="S20" i="2"/>
  <c r="S16" i="2"/>
  <c r="S12" i="2"/>
  <c r="S11" i="2"/>
</calcChain>
</file>

<file path=xl/sharedStrings.xml><?xml version="1.0" encoding="utf-8"?>
<sst xmlns="http://schemas.openxmlformats.org/spreadsheetml/2006/main" count="90" uniqueCount="49">
  <si>
    <t>Q</t>
  </si>
  <si>
    <t>1/min</t>
  </si>
  <si>
    <t>kg</t>
  </si>
  <si>
    <t>W</t>
  </si>
  <si>
    <t>oszt.</t>
  </si>
  <si>
    <t>Sorsz.</t>
  </si>
  <si>
    <t>Minta:</t>
  </si>
  <si>
    <t>dt</t>
  </si>
  <si>
    <t>mm</t>
  </si>
  <si>
    <t>s</t>
  </si>
  <si>
    <t>Motor teljesítmények</t>
  </si>
  <si>
    <t>Tartály állandó:</t>
  </si>
  <si>
    <t>m</t>
  </si>
  <si>
    <t>Motor karhossz:</t>
  </si>
  <si>
    <t>Generátor karhossz:</t>
  </si>
  <si>
    <t>bar</t>
  </si>
  <si>
    <t>l/min</t>
  </si>
  <si>
    <t>Áramlástechnikai teljesítmények</t>
  </si>
  <si>
    <t>Generátor teljesítmények</t>
  </si>
  <si>
    <t>n</t>
  </si>
  <si>
    <t>l/mm</t>
  </si>
  <si>
    <t>Motor m0:</t>
  </si>
  <si>
    <t>Generátor m0:</t>
  </si>
  <si>
    <t>Nyitónyomás:</t>
  </si>
  <si>
    <t>Műszerállandók:</t>
  </si>
  <si>
    <r>
      <t>C</t>
    </r>
    <r>
      <rPr>
        <b/>
        <i/>
        <vertAlign val="subscript"/>
        <sz val="11"/>
        <color theme="1"/>
        <rFont val="Arial"/>
        <family val="2"/>
        <charset val="238"/>
      </rPr>
      <t>P</t>
    </r>
  </si>
  <si>
    <r>
      <t>C</t>
    </r>
    <r>
      <rPr>
        <b/>
        <i/>
        <vertAlign val="subscript"/>
        <sz val="11"/>
        <color theme="1"/>
        <rFont val="Arial"/>
        <family val="2"/>
        <charset val="238"/>
      </rPr>
      <t>U</t>
    </r>
  </si>
  <si>
    <r>
      <t>C</t>
    </r>
    <r>
      <rPr>
        <b/>
        <i/>
        <vertAlign val="subscript"/>
        <sz val="11"/>
        <color theme="1"/>
        <rFont val="Arial"/>
        <family val="2"/>
        <charset val="238"/>
      </rPr>
      <t>I</t>
    </r>
  </si>
  <si>
    <t>Hatásfokok</t>
  </si>
  <si>
    <t>-</t>
  </si>
  <si>
    <r>
      <t>n</t>
    </r>
    <r>
      <rPr>
        <b/>
        <i/>
        <vertAlign val="subscript"/>
        <sz val="11"/>
        <color indexed="8"/>
        <rFont val="Arial"/>
        <family val="2"/>
        <charset val="238"/>
      </rPr>
      <t>M</t>
    </r>
  </si>
  <si>
    <r>
      <t>m</t>
    </r>
    <r>
      <rPr>
        <b/>
        <i/>
        <vertAlign val="subscript"/>
        <sz val="11"/>
        <color indexed="8"/>
        <rFont val="Arial"/>
        <family val="2"/>
        <charset val="238"/>
      </rPr>
      <t>M</t>
    </r>
  </si>
  <si>
    <r>
      <t>P</t>
    </r>
    <r>
      <rPr>
        <b/>
        <i/>
        <vertAlign val="subscript"/>
        <sz val="11"/>
        <color indexed="8"/>
        <rFont val="Arial"/>
        <family val="2"/>
        <charset val="238"/>
      </rPr>
      <t>le</t>
    </r>
  </si>
  <si>
    <r>
      <t>P</t>
    </r>
    <r>
      <rPr>
        <b/>
        <i/>
        <vertAlign val="subscript"/>
        <sz val="11"/>
        <color indexed="8"/>
        <rFont val="Arial"/>
        <family val="2"/>
        <charset val="238"/>
      </rPr>
      <t>Mbe</t>
    </r>
  </si>
  <si>
    <r>
      <t>P</t>
    </r>
    <r>
      <rPr>
        <b/>
        <i/>
        <vertAlign val="subscript"/>
        <sz val="11"/>
        <color indexed="8"/>
        <rFont val="Arial"/>
        <family val="2"/>
        <charset val="238"/>
      </rPr>
      <t>Mle</t>
    </r>
  </si>
  <si>
    <r>
      <t>P</t>
    </r>
    <r>
      <rPr>
        <b/>
        <i/>
        <vertAlign val="subscript"/>
        <sz val="11"/>
        <color indexed="8"/>
        <rFont val="Arial"/>
        <family val="2"/>
        <charset val="238"/>
      </rPr>
      <t>SZle</t>
    </r>
  </si>
  <si>
    <r>
      <t>n</t>
    </r>
    <r>
      <rPr>
        <b/>
        <i/>
        <vertAlign val="subscript"/>
        <sz val="11"/>
        <color indexed="8"/>
        <rFont val="Arial"/>
        <family val="2"/>
        <charset val="238"/>
      </rPr>
      <t>G</t>
    </r>
  </si>
  <si>
    <r>
      <t>m</t>
    </r>
    <r>
      <rPr>
        <b/>
        <i/>
        <vertAlign val="subscript"/>
        <sz val="11"/>
        <color indexed="8"/>
        <rFont val="Arial"/>
        <family val="2"/>
        <charset val="238"/>
      </rPr>
      <t>G</t>
    </r>
  </si>
  <si>
    <r>
      <t>U</t>
    </r>
    <r>
      <rPr>
        <b/>
        <i/>
        <vertAlign val="subscript"/>
        <sz val="11"/>
        <color theme="1"/>
        <rFont val="Arial"/>
        <family val="2"/>
        <charset val="238"/>
      </rPr>
      <t>le</t>
    </r>
  </si>
  <si>
    <r>
      <t>I</t>
    </r>
    <r>
      <rPr>
        <b/>
        <i/>
        <vertAlign val="subscript"/>
        <sz val="11"/>
        <color theme="1"/>
        <rFont val="Arial"/>
        <family val="2"/>
        <charset val="238"/>
      </rPr>
      <t>le</t>
    </r>
  </si>
  <si>
    <r>
      <t>P</t>
    </r>
    <r>
      <rPr>
        <b/>
        <i/>
        <vertAlign val="subscript"/>
        <sz val="11"/>
        <color indexed="8"/>
        <rFont val="Arial"/>
        <family val="2"/>
        <charset val="238"/>
      </rPr>
      <t>Gbe</t>
    </r>
  </si>
  <si>
    <r>
      <t>P</t>
    </r>
    <r>
      <rPr>
        <b/>
        <i/>
        <vertAlign val="subscript"/>
        <sz val="11"/>
        <color indexed="8"/>
        <rFont val="Arial"/>
        <family val="2"/>
        <charset val="238"/>
      </rPr>
      <t>Gle</t>
    </r>
  </si>
  <si>
    <r>
      <t>η</t>
    </r>
    <r>
      <rPr>
        <b/>
        <i/>
        <vertAlign val="subscript"/>
        <sz val="11"/>
        <color indexed="8"/>
        <rFont val="Arial"/>
        <family val="2"/>
        <charset val="238"/>
      </rPr>
      <t>M</t>
    </r>
  </si>
  <si>
    <r>
      <t>η</t>
    </r>
    <r>
      <rPr>
        <b/>
        <i/>
        <vertAlign val="subscript"/>
        <sz val="11"/>
        <color indexed="8"/>
        <rFont val="Arial"/>
        <family val="2"/>
        <charset val="238"/>
      </rPr>
      <t>SZ</t>
    </r>
  </si>
  <si>
    <r>
      <t>η</t>
    </r>
    <r>
      <rPr>
        <b/>
        <i/>
        <vertAlign val="subscript"/>
        <sz val="11"/>
        <color indexed="8"/>
        <rFont val="Arial"/>
        <family val="2"/>
        <charset val="238"/>
      </rPr>
      <t>FM</t>
    </r>
  </si>
  <si>
    <r>
      <t>η</t>
    </r>
    <r>
      <rPr>
        <b/>
        <i/>
        <vertAlign val="subscript"/>
        <sz val="11"/>
        <color indexed="8"/>
        <rFont val="Arial"/>
        <family val="2"/>
        <charset val="238"/>
      </rPr>
      <t>G</t>
    </r>
  </si>
  <si>
    <t>Δp</t>
  </si>
  <si>
    <t>Δh</t>
  </si>
  <si>
    <t>Δt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</si>
</sst>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0"/>
    <numFmt numFmtId="165" formatCode="#,##0.00&quot; &quot;[$Ft-40E];[Red]&quot;-&quot;#,##0.00&quot; &quot;[$Ft-40E]"/>
    <numFmt numFmtId="166" formatCode="0.000"/>
    <numFmt numFmtId="167" formatCode="0.0000"/>
  </numFmts>
  <fonts count="10" x14ac:knownFonts="1">
    <font>
      <sz val="11"/>
      <color theme="1"/>
      <name val="Arial"/>
      <family val="2"/>
      <charset val="238"/>
    </font>
    <font>
      <b/>
      <i/>
      <sz val="11"/>
      <name val="Arial"/>
      <family val="2"/>
      <charset val="238"/>
    </font>
    <font>
      <sz val="11"/>
      <name val="Arial"/>
      <family val="2"/>
      <charset val="238"/>
    </font>
    <font>
      <b/>
      <i/>
      <sz val="16"/>
      <color theme="1"/>
      <name val="Arial"/>
      <family val="2"/>
      <charset val="238"/>
    </font>
    <font>
      <b/>
      <i/>
      <u/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vertAlign val="subscript"/>
      <sz val="11"/>
      <color theme="1"/>
      <name val="Arial"/>
      <family val="2"/>
      <charset val="238"/>
    </font>
    <font>
      <b/>
      <i/>
      <vertAlign val="subscript"/>
      <sz val="11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55">
    <border>
      <left/>
      <right/>
      <top/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ck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ck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0" fontId="3" fillId="0" borderId="0">
      <alignment horizontal="center"/>
    </xf>
    <xf numFmtId="0" fontId="3" fillId="0" borderId="0">
      <alignment horizontal="center" textRotation="90"/>
    </xf>
    <xf numFmtId="0" fontId="4" fillId="0" borderId="0"/>
    <xf numFmtId="165" fontId="4" fillId="0" borderId="0"/>
  </cellStyleXfs>
  <cellXfs count="131">
    <xf numFmtId="0" fontId="0" fillId="0" borderId="0" xfId="0"/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0" borderId="11" xfId="0" applyBorder="1" applyAlignment="1">
      <alignment horizontal="center"/>
    </xf>
    <xf numFmtId="1" fontId="0" fillId="0" borderId="12" xfId="0" applyNumberFormat="1" applyFill="1" applyBorder="1"/>
    <xf numFmtId="0" fontId="6" fillId="0" borderId="13" xfId="0" applyFont="1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/>
    <xf numFmtId="0" fontId="5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1" fontId="7" fillId="2" borderId="23" xfId="0" applyNumberFormat="1" applyFont="1" applyFill="1" applyBorder="1" applyAlignment="1">
      <alignment horizontal="center"/>
    </xf>
    <xf numFmtId="1" fontId="7" fillId="2" borderId="24" xfId="0" applyNumberFormat="1" applyFont="1" applyFill="1" applyBorder="1" applyAlignment="1">
      <alignment horizontal="center"/>
    </xf>
    <xf numFmtId="2" fontId="7" fillId="2" borderId="21" xfId="0" applyNumberFormat="1" applyFont="1" applyFill="1" applyBorder="1" applyAlignment="1">
      <alignment horizontal="center"/>
    </xf>
    <xf numFmtId="166" fontId="7" fillId="2" borderId="21" xfId="0" applyNumberFormat="1" applyFont="1" applyFill="1" applyBorder="1" applyAlignment="1">
      <alignment horizontal="center"/>
    </xf>
    <xf numFmtId="1" fontId="7" fillId="2" borderId="25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/>
    </xf>
    <xf numFmtId="166" fontId="0" fillId="0" borderId="5" xfId="0" applyNumberFormat="1" applyBorder="1"/>
    <xf numFmtId="1" fontId="0" fillId="0" borderId="27" xfId="0" applyNumberFormat="1" applyFont="1" applyBorder="1" applyAlignment="1"/>
    <xf numFmtId="0" fontId="7" fillId="2" borderId="24" xfId="0" applyFont="1" applyFill="1" applyBorder="1" applyAlignment="1">
      <alignment horizontal="center"/>
    </xf>
    <xf numFmtId="1" fontId="0" fillId="0" borderId="27" xfId="0" applyNumberFormat="1" applyBorder="1"/>
    <xf numFmtId="0" fontId="0" fillId="0" borderId="29" xfId="0" applyBorder="1" applyAlignment="1">
      <alignment horizontal="center"/>
    </xf>
    <xf numFmtId="1" fontId="7" fillId="2" borderId="30" xfId="0" applyNumberFormat="1" applyFont="1" applyFill="1" applyBorder="1" applyAlignment="1">
      <alignment horizontal="center"/>
    </xf>
    <xf numFmtId="1" fontId="0" fillId="0" borderId="31" xfId="0" applyNumberFormat="1" applyFont="1" applyFill="1" applyBorder="1" applyAlignment="1"/>
    <xf numFmtId="0" fontId="6" fillId="0" borderId="14" xfId="0" applyFont="1" applyBorder="1"/>
    <xf numFmtId="0" fontId="0" fillId="0" borderId="0" xfId="0" applyFill="1" applyBorder="1"/>
    <xf numFmtId="0" fontId="1" fillId="0" borderId="16" xfId="0" applyFont="1" applyBorder="1"/>
    <xf numFmtId="0" fontId="2" fillId="0" borderId="16" xfId="0" applyFont="1" applyBorder="1"/>
    <xf numFmtId="0" fontId="1" fillId="0" borderId="32" xfId="0" applyFont="1" applyBorder="1"/>
    <xf numFmtId="167" fontId="6" fillId="0" borderId="14" xfId="0" applyNumberFormat="1" applyFont="1" applyBorder="1"/>
    <xf numFmtId="0" fontId="1" fillId="0" borderId="0" xfId="0" applyFont="1" applyBorder="1"/>
    <xf numFmtId="0" fontId="2" fillId="0" borderId="0" xfId="0" applyFont="1" applyBorder="1"/>
    <xf numFmtId="0" fontId="1" fillId="0" borderId="33" xfId="0" applyFont="1" applyBorder="1"/>
    <xf numFmtId="0" fontId="0" fillId="3" borderId="0" xfId="0" applyFill="1" applyBorder="1"/>
    <xf numFmtId="1" fontId="0" fillId="3" borderId="34" xfId="0" applyNumberFormat="1" applyFill="1" applyBorder="1"/>
    <xf numFmtId="1" fontId="0" fillId="3" borderId="35" xfId="0" applyNumberFormat="1" applyFill="1" applyBorder="1"/>
    <xf numFmtId="1" fontId="0" fillId="3" borderId="29" xfId="0" applyNumberFormat="1" applyFont="1" applyFill="1" applyBorder="1" applyAlignment="1"/>
    <xf numFmtId="1" fontId="0" fillId="3" borderId="2" xfId="0" applyNumberFormat="1" applyFill="1" applyBorder="1"/>
    <xf numFmtId="166" fontId="0" fillId="2" borderId="0" xfId="0" applyNumberFormat="1" applyFill="1" applyBorder="1"/>
    <xf numFmtId="0" fontId="1" fillId="0" borderId="38" xfId="0" applyFont="1" applyBorder="1"/>
    <xf numFmtId="164" fontId="1" fillId="0" borderId="16" xfId="0" applyNumberFormat="1" applyFont="1" applyBorder="1"/>
    <xf numFmtId="0" fontId="1" fillId="0" borderId="39" xfId="0" applyFont="1" applyBorder="1"/>
    <xf numFmtId="164" fontId="1" fillId="0" borderId="0" xfId="0" applyNumberFormat="1" applyFont="1" applyBorder="1"/>
    <xf numFmtId="0" fontId="6" fillId="0" borderId="40" xfId="0" applyFont="1" applyBorder="1"/>
    <xf numFmtId="0" fontId="0" fillId="0" borderId="41" xfId="0" applyBorder="1"/>
    <xf numFmtId="167" fontId="6" fillId="0" borderId="41" xfId="0" applyNumberFormat="1" applyFont="1" applyBorder="1"/>
    <xf numFmtId="0" fontId="6" fillId="0" borderId="42" xfId="0" applyFont="1" applyBorder="1"/>
    <xf numFmtId="0" fontId="0" fillId="0" borderId="36" xfId="0" applyBorder="1"/>
    <xf numFmtId="166" fontId="7" fillId="2" borderId="25" xfId="0" applyNumberFormat="1" applyFont="1" applyFill="1" applyBorder="1" applyAlignment="1">
      <alignment horizontal="center"/>
    </xf>
    <xf numFmtId="166" fontId="0" fillId="0" borderId="27" xfId="0" applyNumberFormat="1" applyBorder="1"/>
    <xf numFmtId="166" fontId="0" fillId="3" borderId="2" xfId="0" applyNumberFormat="1" applyFill="1" applyBorder="1"/>
    <xf numFmtId="166" fontId="0" fillId="3" borderId="37" xfId="0" applyNumberFormat="1" applyFill="1" applyBorder="1"/>
    <xf numFmtId="0" fontId="0" fillId="3" borderId="36" xfId="0" applyFill="1" applyBorder="1"/>
    <xf numFmtId="0" fontId="6" fillId="0" borderId="0" xfId="0" applyFont="1" applyBorder="1"/>
    <xf numFmtId="167" fontId="6" fillId="0" borderId="0" xfId="0" applyNumberFormat="1" applyFont="1" applyBorder="1"/>
    <xf numFmtId="0" fontId="0" fillId="0" borderId="45" xfId="0" applyBorder="1"/>
    <xf numFmtId="0" fontId="6" fillId="0" borderId="46" xfId="0" applyFont="1" applyBorder="1"/>
    <xf numFmtId="164" fontId="0" fillId="0" borderId="0" xfId="0" applyNumberFormat="1" applyFill="1" applyBorder="1"/>
    <xf numFmtId="166" fontId="0" fillId="0" borderId="0" xfId="0" applyNumberFormat="1" applyFill="1" applyBorder="1"/>
    <xf numFmtId="0" fontId="6" fillId="0" borderId="47" xfId="0" applyFont="1" applyBorder="1" applyAlignment="1"/>
    <xf numFmtId="0" fontId="6" fillId="0" borderId="45" xfId="0" applyFont="1" applyBorder="1" applyAlignment="1"/>
    <xf numFmtId="0" fontId="6" fillId="0" borderId="14" xfId="0" applyFont="1" applyBorder="1" applyAlignment="1">
      <alignment horizontal="right"/>
    </xf>
    <xf numFmtId="0" fontId="0" fillId="0" borderId="39" xfId="0" applyBorder="1"/>
    <xf numFmtId="0" fontId="6" fillId="0" borderId="0" xfId="0" applyFont="1" applyBorder="1" applyAlignment="1">
      <alignment horizontal="right"/>
    </xf>
    <xf numFmtId="0" fontId="0" fillId="0" borderId="38" xfId="0" applyBorder="1"/>
    <xf numFmtId="0" fontId="6" fillId="0" borderId="16" xfId="0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0" fillId="4" borderId="1" xfId="0" applyFill="1" applyBorder="1"/>
    <xf numFmtId="1" fontId="0" fillId="3" borderId="2" xfId="0" applyNumberFormat="1" applyFont="1" applyFill="1" applyBorder="1" applyAlignment="1"/>
    <xf numFmtId="1" fontId="0" fillId="0" borderId="0" xfId="0" applyNumberFormat="1" applyFont="1" applyFill="1" applyBorder="1" applyAlignment="1"/>
    <xf numFmtId="49" fontId="6" fillId="0" borderId="0" xfId="0" applyNumberFormat="1" applyFont="1" applyFill="1" applyBorder="1" applyAlignment="1"/>
    <xf numFmtId="0" fontId="5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0" fillId="0" borderId="0" xfId="0" applyNumberFormat="1" applyFill="1" applyBorder="1"/>
    <xf numFmtId="0" fontId="0" fillId="0" borderId="27" xfId="0" applyBorder="1"/>
    <xf numFmtId="2" fontId="7" fillId="2" borderId="24" xfId="0" applyNumberFormat="1" applyFont="1" applyFill="1" applyBorder="1" applyAlignment="1">
      <alignment horizontal="center"/>
    </xf>
    <xf numFmtId="2" fontId="7" fillId="2" borderId="25" xfId="0" applyNumberFormat="1" applyFont="1" applyFill="1" applyBorder="1" applyAlignment="1">
      <alignment horizontal="center"/>
    </xf>
    <xf numFmtId="2" fontId="0" fillId="3" borderId="1" xfId="0" applyNumberFormat="1" applyFill="1" applyBorder="1"/>
    <xf numFmtId="2" fontId="0" fillId="3" borderId="0" xfId="0" applyNumberFormat="1" applyFill="1" applyBorder="1"/>
    <xf numFmtId="2" fontId="0" fillId="3" borderId="2" xfId="0" applyNumberFormat="1" applyFill="1" applyBorder="1"/>
    <xf numFmtId="0" fontId="5" fillId="0" borderId="48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49" fontId="6" fillId="0" borderId="45" xfId="0" applyNumberFormat="1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0" borderId="45" xfId="0" applyFont="1" applyBorder="1" applyAlignment="1">
      <alignment horizontal="center"/>
    </xf>
    <xf numFmtId="0" fontId="6" fillId="0" borderId="47" xfId="0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16" xfId="0" applyFill="1" applyBorder="1"/>
    <xf numFmtId="0" fontId="0" fillId="0" borderId="50" xfId="0" applyBorder="1"/>
    <xf numFmtId="0" fontId="0" fillId="3" borderId="16" xfId="0" applyFill="1" applyBorder="1"/>
    <xf numFmtId="1" fontId="0" fillId="3" borderId="51" xfId="0" applyNumberFormat="1" applyFill="1" applyBorder="1"/>
    <xf numFmtId="0" fontId="0" fillId="0" borderId="52" xfId="0" applyBorder="1"/>
    <xf numFmtId="166" fontId="0" fillId="2" borderId="16" xfId="0" applyNumberFormat="1" applyFill="1" applyBorder="1"/>
    <xf numFmtId="1" fontId="0" fillId="3" borderId="53" xfId="0" applyNumberFormat="1" applyFont="1" applyFill="1" applyBorder="1" applyAlignment="1"/>
    <xf numFmtId="0" fontId="0" fillId="4" borderId="52" xfId="0" applyFill="1" applyBorder="1"/>
    <xf numFmtId="1" fontId="0" fillId="3" borderId="54" xfId="0" applyNumberFormat="1" applyFont="1" applyFill="1" applyBorder="1" applyAlignment="1"/>
    <xf numFmtId="2" fontId="0" fillId="3" borderId="52" xfId="0" applyNumberFormat="1" applyFill="1" applyBorder="1"/>
    <xf numFmtId="2" fontId="0" fillId="3" borderId="16" xfId="0" applyNumberFormat="1" applyFill="1" applyBorder="1"/>
    <xf numFmtId="2" fontId="0" fillId="3" borderId="53" xfId="0" applyNumberFormat="1" applyFill="1" applyBorder="1"/>
    <xf numFmtId="0" fontId="7" fillId="0" borderId="43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44" xfId="0" applyFont="1" applyBorder="1" applyAlignment="1">
      <alignment horizontal="center"/>
    </xf>
    <xf numFmtId="2" fontId="0" fillId="0" borderId="9" xfId="0" applyNumberFormat="1" applyBorder="1"/>
    <xf numFmtId="2" fontId="0" fillId="0" borderId="26" xfId="0" applyNumberFormat="1" applyBorder="1"/>
  </cellXfs>
  <cellStyles count="5">
    <cellStyle name="Heading" xfId="1" xr:uid="{00000000-0005-0000-0000-000000000000}"/>
    <cellStyle name="Heading1" xfId="2" xr:uid="{00000000-0005-0000-0000-000001000000}"/>
    <cellStyle name="Normál" xfId="0" builtinId="0" customBuiltin="1"/>
    <cellStyle name="Result" xfId="3" xr:uid="{00000000-0005-0000-0000-000003000000}"/>
    <cellStyle name="Result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'Mérés 1'!$D$4:$E$4</c:f>
              <c:strCache>
                <c:ptCount val="1"/>
                <c:pt idx="0">
                  <c:v>40 bar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8"/>
            <c:spPr>
              <a:noFill/>
              <a:ln w="22225">
                <a:solidFill>
                  <a:schemeClr val="tx1"/>
                </a:solidFill>
              </a:ln>
            </c:spPr>
          </c:marker>
          <c:xVal>
            <c:numRef>
              <c:f>'Mérés 1'!$G$9:$G$18</c:f>
              <c:numCache>
                <c:formatCode>0.000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'Mérés 1'!$D$9:$D$18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536-4AF3-A956-DB82F192C5BF}"/>
            </c:ext>
          </c:extLst>
        </c:ser>
        <c:ser>
          <c:idx val="1"/>
          <c:order val="1"/>
          <c:tx>
            <c:strRef>
              <c:f>'Mérés 1'!$D$20:$E$20</c:f>
              <c:strCache>
                <c:ptCount val="1"/>
                <c:pt idx="0">
                  <c:v>25 bar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8"/>
            <c:spPr>
              <a:ln w="19050">
                <a:solidFill>
                  <a:srgbClr val="C00000"/>
                </a:solidFill>
              </a:ln>
            </c:spPr>
          </c:marker>
          <c:xVal>
            <c:numRef>
              <c:f>'Mérés 1'!$G$25:$G$34</c:f>
              <c:numCache>
                <c:formatCode>0.000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xVal>
          <c:yVal>
            <c:numRef>
              <c:f>'Mérés 1'!$D$25:$D$34</c:f>
              <c:numCache>
                <c:formatCode>General</c:formatCode>
                <c:ptCount val="10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B536-4AF3-A956-DB82F192C5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382144"/>
        <c:axId val="75396224"/>
      </c:scatterChart>
      <c:valAx>
        <c:axId val="7538214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u-HU" sz="1200" b="0" i="1"/>
                  <a:t>Q</a:t>
                </a:r>
                <a:r>
                  <a:rPr lang="hu-HU" sz="1200" b="0"/>
                  <a:t>, l/min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5396224"/>
        <c:crosses val="autoZero"/>
        <c:crossBetween val="midCat"/>
      </c:valAx>
      <c:valAx>
        <c:axId val="75396224"/>
        <c:scaling>
          <c:orientation val="minMax"/>
          <c:max val="5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l-GR" sz="1200" b="0" i="1">
                    <a:latin typeface="Calibri" panose="020F0502020204030204" pitchFamily="34" charset="0"/>
                    <a:cs typeface="Calibri" panose="020F0502020204030204" pitchFamily="34" charset="0"/>
                  </a:rPr>
                  <a:t>Δ</a:t>
                </a:r>
                <a:r>
                  <a:rPr lang="hu-HU" sz="1200" b="0" i="1">
                    <a:latin typeface="Calibri" panose="020F0502020204030204" pitchFamily="34" charset="0"/>
                    <a:cs typeface="Calibri" panose="020F0502020204030204" pitchFamily="34" charset="0"/>
                  </a:rPr>
                  <a:t>p</a:t>
                </a:r>
                <a:r>
                  <a:rPr lang="hu-HU" sz="1200" b="0">
                    <a:latin typeface="Calibri" panose="020F0502020204030204" pitchFamily="34" charset="0"/>
                    <a:cs typeface="Calibri" panose="020F0502020204030204" pitchFamily="34" charset="0"/>
                  </a:rPr>
                  <a:t>, bar</a:t>
                </a:r>
                <a:endParaRPr lang="hu-HU" sz="1200" b="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5382144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Pmbe</c:v>
          </c:tx>
          <c:spPr>
            <a:ln w="28575">
              <a:noFill/>
            </a:ln>
          </c:spPr>
          <c:marker>
            <c:symbol val="x"/>
            <c:size val="8"/>
            <c:spPr>
              <a:ln w="22225">
                <a:solidFill>
                  <a:schemeClr val="tx1"/>
                </a:solidFill>
              </a:ln>
            </c:spPr>
          </c:marker>
          <c:xVal>
            <c:numRef>
              <c:f>'Mérés 2'!$M$11:$M$20</c:f>
              <c:numCache>
                <c:formatCode>General</c:formatCode>
                <c:ptCount val="10"/>
              </c:numCache>
            </c:numRef>
          </c:xVal>
          <c:yVal>
            <c:numRef>
              <c:f>'Mérés 2'!$F$11:$F$20</c:f>
              <c:numCache>
                <c:formatCode>General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58-4AC8-B4D7-D75DB0066FDF}"/>
            </c:ext>
          </c:extLst>
        </c:ser>
        <c:ser>
          <c:idx val="1"/>
          <c:order val="1"/>
          <c:tx>
            <c:v>Pmle=Pszbe</c:v>
          </c:tx>
          <c:spPr>
            <a:ln w="28575">
              <a:noFill/>
            </a:ln>
          </c:spPr>
          <c:marker>
            <c:symbol val="x"/>
            <c:size val="7"/>
            <c:spPr>
              <a:ln w="22225">
                <a:solidFill>
                  <a:schemeClr val="tx2"/>
                </a:solidFill>
              </a:ln>
            </c:spPr>
          </c:marker>
          <c:xVal>
            <c:numRef>
              <c:f>'Mérés 2'!$M$11:$M$20</c:f>
              <c:numCache>
                <c:formatCode>General</c:formatCode>
                <c:ptCount val="10"/>
              </c:numCache>
            </c:numRef>
          </c:xVal>
          <c:yVal>
            <c:numRef>
              <c:f>'Mérés 2'!$G$11:$G$20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3758-4AC8-B4D7-D75DB0066FDF}"/>
            </c:ext>
          </c:extLst>
        </c:ser>
        <c:ser>
          <c:idx val="2"/>
          <c:order val="2"/>
          <c:tx>
            <c:v>Pszle=Phmbe</c:v>
          </c:tx>
          <c:spPr>
            <a:ln w="28575">
              <a:noFill/>
            </a:ln>
          </c:spPr>
          <c:marker>
            <c:symbol val="x"/>
            <c:size val="7"/>
            <c:spPr>
              <a:ln w="22225">
                <a:solidFill>
                  <a:srgbClr val="C00000"/>
                </a:solidFill>
              </a:ln>
            </c:spPr>
          </c:marker>
          <c:xVal>
            <c:numRef>
              <c:f>'Mérés 2'!$M$11:$M$20</c:f>
              <c:numCache>
                <c:formatCode>General</c:formatCode>
                <c:ptCount val="10"/>
              </c:numCache>
            </c:numRef>
          </c:xVal>
          <c:yVal>
            <c:numRef>
              <c:f>'Mérés 2'!$L$11:$L$20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3758-4AC8-B4D7-D75DB0066FDF}"/>
            </c:ext>
          </c:extLst>
        </c:ser>
        <c:ser>
          <c:idx val="3"/>
          <c:order val="3"/>
          <c:tx>
            <c:v>Pfmle=Pgbe</c:v>
          </c:tx>
          <c:spPr>
            <a:ln w="28575">
              <a:noFill/>
            </a:ln>
          </c:spPr>
          <c:marker>
            <c:symbol val="x"/>
            <c:size val="7"/>
            <c:spPr>
              <a:ln w="22225">
                <a:solidFill>
                  <a:srgbClr val="00B050"/>
                </a:solidFill>
              </a:ln>
            </c:spPr>
          </c:marker>
          <c:xVal>
            <c:numRef>
              <c:f>'Mérés 2'!$M$11:$M$20</c:f>
              <c:numCache>
                <c:formatCode>General</c:formatCode>
                <c:ptCount val="10"/>
              </c:numCache>
            </c:numRef>
          </c:xVal>
          <c:yVal>
            <c:numRef>
              <c:f>'Mérés 2'!$Q$11:$Q$20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3758-4AC8-B4D7-D75DB0066FDF}"/>
            </c:ext>
          </c:extLst>
        </c:ser>
        <c:ser>
          <c:idx val="4"/>
          <c:order val="4"/>
          <c:tx>
            <c:v>Pgle</c:v>
          </c:tx>
          <c:spPr>
            <a:ln w="28575">
              <a:noFill/>
            </a:ln>
          </c:spPr>
          <c:marker>
            <c:symbol val="x"/>
            <c:size val="7"/>
            <c:spPr>
              <a:ln w="22225">
                <a:solidFill>
                  <a:srgbClr val="7030A0"/>
                </a:solidFill>
              </a:ln>
            </c:spPr>
          </c:marker>
          <c:xVal>
            <c:numRef>
              <c:f>'Mérés 2'!$M$11:$M$20</c:f>
              <c:numCache>
                <c:formatCode>General</c:formatCode>
                <c:ptCount val="10"/>
              </c:numCache>
            </c:numRef>
          </c:xVal>
          <c:yVal>
            <c:numRef>
              <c:f>'Mérés 2'!$R$11:$R$20</c:f>
              <c:numCache>
                <c:formatCode>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3758-4AC8-B4D7-D75DB0066F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5579392"/>
        <c:axId val="75580928"/>
      </c:scatterChart>
      <c:valAx>
        <c:axId val="75579392"/>
        <c:scaling>
          <c:orientation val="minMax"/>
          <c:max val="2500"/>
          <c:min val="19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u-HU" sz="1200" b="0" i="1"/>
                  <a:t>n</a:t>
                </a:r>
                <a:r>
                  <a:rPr lang="hu-HU" sz="1200" b="0" i="1" baseline="-25000"/>
                  <a:t>G</a:t>
                </a:r>
                <a:r>
                  <a:rPr lang="hu-HU" sz="1200" b="0" baseline="0"/>
                  <a:t>, 1/min</a:t>
                </a:r>
                <a:endParaRPr lang="hu-HU" sz="1200" b="0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75580928"/>
        <c:crosses val="autoZero"/>
        <c:crossBetween val="midCat"/>
      </c:valAx>
      <c:valAx>
        <c:axId val="75580928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u-HU" sz="1200" b="0" i="1"/>
                  <a:t>P</a:t>
                </a:r>
                <a:r>
                  <a:rPr lang="hu-HU" sz="1200" b="0"/>
                  <a:t>, W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7557939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33" l="0.70000000000000029" r="0.70000000000000029" t="0.75000000000000033" header="0.30000000000000016" footer="0.30000000000000016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u-H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'Mérés 2'!$S$7</c:f>
              <c:strCache>
                <c:ptCount val="1"/>
                <c:pt idx="0">
                  <c:v>ηM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8"/>
            <c:spPr>
              <a:ln w="22225">
                <a:solidFill>
                  <a:schemeClr val="tx1"/>
                </a:solidFill>
              </a:ln>
            </c:spPr>
          </c:marker>
          <c:xVal>
            <c:numRef>
              <c:f>'Mérés 2'!$M$11:$M$20</c:f>
              <c:numCache>
                <c:formatCode>General</c:formatCode>
                <c:ptCount val="10"/>
              </c:numCache>
            </c:numRef>
          </c:xVal>
          <c:yVal>
            <c:numRef>
              <c:f>'Mérés 2'!$S$11:$S$20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B98-4D67-982A-D7B7BD9D1AE0}"/>
            </c:ext>
          </c:extLst>
        </c:ser>
        <c:ser>
          <c:idx val="1"/>
          <c:order val="1"/>
          <c:tx>
            <c:strRef>
              <c:f>'Mérés 2'!$T$7</c:f>
              <c:strCache>
                <c:ptCount val="1"/>
                <c:pt idx="0">
                  <c:v>ηSZ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7"/>
            <c:spPr>
              <a:ln w="22225">
                <a:solidFill>
                  <a:schemeClr val="tx2"/>
                </a:solidFill>
              </a:ln>
            </c:spPr>
          </c:marker>
          <c:xVal>
            <c:numRef>
              <c:f>'Mérés 2'!$M$11:$M$20</c:f>
              <c:numCache>
                <c:formatCode>General</c:formatCode>
                <c:ptCount val="10"/>
              </c:numCache>
            </c:numRef>
          </c:xVal>
          <c:yVal>
            <c:numRef>
              <c:f>'Mérés 2'!$T$11:$T$20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AB98-4D67-982A-D7B7BD9D1AE0}"/>
            </c:ext>
          </c:extLst>
        </c:ser>
        <c:ser>
          <c:idx val="2"/>
          <c:order val="2"/>
          <c:tx>
            <c:strRef>
              <c:f>'Mérés 2'!$U$7</c:f>
              <c:strCache>
                <c:ptCount val="1"/>
                <c:pt idx="0">
                  <c:v>ηFM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7"/>
            <c:spPr>
              <a:ln w="22225">
                <a:solidFill>
                  <a:srgbClr val="C00000"/>
                </a:solidFill>
              </a:ln>
            </c:spPr>
          </c:marker>
          <c:xVal>
            <c:numRef>
              <c:f>'Mérés 2'!$M$11:$M$20</c:f>
              <c:numCache>
                <c:formatCode>General</c:formatCode>
                <c:ptCount val="10"/>
              </c:numCache>
            </c:numRef>
          </c:xVal>
          <c:yVal>
            <c:numRef>
              <c:f>'Mérés 2'!$U$11:$U$20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AB98-4D67-982A-D7B7BD9D1AE0}"/>
            </c:ext>
          </c:extLst>
        </c:ser>
        <c:ser>
          <c:idx val="3"/>
          <c:order val="3"/>
          <c:tx>
            <c:strRef>
              <c:f>'Mérés 2'!$V$7</c:f>
              <c:strCache>
                <c:ptCount val="1"/>
                <c:pt idx="0">
                  <c:v>ηG</c:v>
                </c:pt>
              </c:strCache>
            </c:strRef>
          </c:tx>
          <c:spPr>
            <a:ln w="28575">
              <a:noFill/>
            </a:ln>
          </c:spPr>
          <c:marker>
            <c:symbol val="x"/>
            <c:size val="7"/>
            <c:spPr>
              <a:ln w="22225">
                <a:solidFill>
                  <a:srgbClr val="00B050"/>
                </a:solidFill>
              </a:ln>
            </c:spPr>
          </c:marker>
          <c:xVal>
            <c:numRef>
              <c:f>'Mérés 2'!$M$11:$M$20</c:f>
              <c:numCache>
                <c:formatCode>General</c:formatCode>
                <c:ptCount val="10"/>
              </c:numCache>
            </c:numRef>
          </c:xVal>
          <c:yVal>
            <c:numRef>
              <c:f>'Mérés 2'!$V$11:$V$20</c:f>
              <c:numCache>
                <c:formatCode>0.00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AB98-4D67-982A-D7B7BD9D1A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95645696"/>
        <c:axId val="100439936"/>
      </c:scatterChart>
      <c:valAx>
        <c:axId val="95645696"/>
        <c:scaling>
          <c:orientation val="minMax"/>
          <c:max val="2500"/>
          <c:min val="190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hu-HU" sz="1200" b="0" i="1"/>
                  <a:t>n</a:t>
                </a:r>
                <a:r>
                  <a:rPr lang="hu-HU" sz="1200" b="0" i="1" baseline="-25000"/>
                  <a:t>G</a:t>
                </a:r>
                <a:r>
                  <a:rPr lang="hu-HU" sz="1200" b="0"/>
                  <a:t>, 1/min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hu-HU"/>
          </a:p>
        </c:txPr>
        <c:crossAx val="100439936"/>
        <c:crosses val="autoZero"/>
        <c:crossBetween val="midCat"/>
      </c:valAx>
      <c:valAx>
        <c:axId val="100439936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l-GR" sz="1200" b="0" i="1">
                    <a:latin typeface="Calibri" panose="020F0502020204030204" pitchFamily="34" charset="0"/>
                    <a:cs typeface="Calibri" panose="020F0502020204030204" pitchFamily="34" charset="0"/>
                  </a:rPr>
                  <a:t>η</a:t>
                </a:r>
                <a:endParaRPr lang="hu-HU" sz="1200" b="0" i="1"/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95645696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4</xdr:row>
      <xdr:rowOff>0</xdr:rowOff>
    </xdr:from>
    <xdr:to>
      <xdr:col>16</xdr:col>
      <xdr:colOff>190500</xdr:colOff>
      <xdr:row>22</xdr:row>
      <xdr:rowOff>152400</xdr:rowOff>
    </xdr:to>
    <xdr:graphicFrame macro="">
      <xdr:nvGraphicFramePr>
        <xdr:cNvPr id="1189" name="Diagram 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20</xdr:row>
      <xdr:rowOff>38100</xdr:rowOff>
    </xdr:from>
    <xdr:to>
      <xdr:col>12</xdr:col>
      <xdr:colOff>209550</xdr:colOff>
      <xdr:row>39</xdr:row>
      <xdr:rowOff>171450</xdr:rowOff>
    </xdr:to>
    <xdr:graphicFrame macro="">
      <xdr:nvGraphicFramePr>
        <xdr:cNvPr id="2156" name="Diagram 1">
          <a:extLst>
            <a:ext uri="{FF2B5EF4-FFF2-40B4-BE49-F238E27FC236}">
              <a16:creationId xmlns:a16="http://schemas.microsoft.com/office/drawing/2014/main" id="{00000000-0008-0000-0100-00006C0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238125</xdr:colOff>
      <xdr:row>20</xdr:row>
      <xdr:rowOff>38100</xdr:rowOff>
    </xdr:from>
    <xdr:to>
      <xdr:col>22</xdr:col>
      <xdr:colOff>504825</xdr:colOff>
      <xdr:row>39</xdr:row>
      <xdr:rowOff>171450</xdr:rowOff>
    </xdr:to>
    <xdr:graphicFrame macro="">
      <xdr:nvGraphicFramePr>
        <xdr:cNvPr id="4" name="Diagram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35"/>
  <sheetViews>
    <sheetView topLeftCell="A4" workbookViewId="0">
      <selection activeCell="S30" sqref="S30"/>
    </sheetView>
  </sheetViews>
  <sheetFormatPr defaultRowHeight="14.25" x14ac:dyDescent="0.2"/>
  <cols>
    <col min="1" max="1" width="1.625" customWidth="1"/>
    <col min="2" max="5" width="7.625" customWidth="1"/>
    <col min="6" max="6" width="9.875" customWidth="1"/>
    <col min="7" max="7" width="16.875" customWidth="1"/>
  </cols>
  <sheetData>
    <row r="1" spans="2:7" ht="9" customHeight="1" thickBot="1" x14ac:dyDescent="0.25"/>
    <row r="2" spans="2:7" ht="15" thickBot="1" x14ac:dyDescent="0.25">
      <c r="B2" s="57" t="s">
        <v>11</v>
      </c>
      <c r="C2" s="58"/>
      <c r="D2" s="59">
        <v>5.2299999999999999E-2</v>
      </c>
      <c r="E2" s="60" t="s">
        <v>20</v>
      </c>
    </row>
    <row r="3" spans="2:7" ht="15" thickBot="1" x14ac:dyDescent="0.25">
      <c r="B3" s="67"/>
      <c r="C3" s="6"/>
      <c r="D3" s="68"/>
      <c r="E3" s="67"/>
    </row>
    <row r="4" spans="2:7" ht="15.75" thickTop="1" thickBot="1" x14ac:dyDescent="0.25">
      <c r="B4" s="70" t="s">
        <v>23</v>
      </c>
      <c r="C4" s="69"/>
      <c r="D4" s="74">
        <v>40</v>
      </c>
      <c r="E4" s="73" t="s">
        <v>15</v>
      </c>
    </row>
    <row r="5" spans="2:7" ht="15" thickTop="1" x14ac:dyDescent="0.2">
      <c r="B5" s="97" t="s">
        <v>5</v>
      </c>
      <c r="C5" s="126" t="s">
        <v>19</v>
      </c>
      <c r="D5" s="126" t="s">
        <v>46</v>
      </c>
      <c r="E5" s="126" t="s">
        <v>47</v>
      </c>
      <c r="F5" s="127" t="s">
        <v>48</v>
      </c>
      <c r="G5" s="128" t="s">
        <v>0</v>
      </c>
    </row>
    <row r="6" spans="2:7" ht="15" thickBot="1" x14ac:dyDescent="0.25">
      <c r="B6" s="98"/>
      <c r="C6" s="3" t="s">
        <v>1</v>
      </c>
      <c r="D6" s="3" t="s">
        <v>15</v>
      </c>
      <c r="E6" s="3" t="s">
        <v>8</v>
      </c>
      <c r="F6" s="30" t="s">
        <v>9</v>
      </c>
      <c r="G6" s="4" t="s">
        <v>16</v>
      </c>
    </row>
    <row r="7" spans="2:7" ht="16.5" thickTop="1" thickBot="1" x14ac:dyDescent="0.3">
      <c r="B7" s="22" t="s">
        <v>6</v>
      </c>
      <c r="C7" s="23">
        <v>1430</v>
      </c>
      <c r="D7" s="23">
        <v>18</v>
      </c>
      <c r="E7" s="23">
        <v>40</v>
      </c>
      <c r="F7" s="24">
        <v>55.66</v>
      </c>
      <c r="G7" s="62">
        <f>D$2*E7/F7*60</f>
        <v>2.2551203736974492</v>
      </c>
    </row>
    <row r="8" spans="2:7" ht="15" thickTop="1" x14ac:dyDescent="0.2">
      <c r="B8" s="21"/>
      <c r="C8" s="9"/>
      <c r="D8" s="9"/>
      <c r="E8" s="9"/>
      <c r="F8" s="11"/>
      <c r="G8" s="63"/>
    </row>
    <row r="9" spans="2:7" x14ac:dyDescent="0.2">
      <c r="B9" s="19">
        <v>1</v>
      </c>
      <c r="C9" s="6"/>
      <c r="D9" s="47"/>
      <c r="E9" s="6"/>
      <c r="F9" s="129"/>
      <c r="G9" s="64" t="e">
        <f t="shared" ref="G9:G18" si="0">D$2*E9/F9*60</f>
        <v>#DIV/0!</v>
      </c>
    </row>
    <row r="10" spans="2:7" x14ac:dyDescent="0.2">
      <c r="B10" s="19">
        <v>2</v>
      </c>
      <c r="C10" s="6"/>
      <c r="D10" s="47"/>
      <c r="E10" s="6"/>
      <c r="F10" s="129"/>
      <c r="G10" s="64" t="e">
        <f t="shared" si="0"/>
        <v>#DIV/0!</v>
      </c>
    </row>
    <row r="11" spans="2:7" x14ac:dyDescent="0.2">
      <c r="B11" s="19">
        <v>3</v>
      </c>
      <c r="C11" s="6"/>
      <c r="D11" s="47"/>
      <c r="E11" s="6"/>
      <c r="F11" s="129"/>
      <c r="G11" s="64" t="e">
        <f t="shared" si="0"/>
        <v>#DIV/0!</v>
      </c>
    </row>
    <row r="12" spans="2:7" x14ac:dyDescent="0.2">
      <c r="B12" s="19">
        <v>4</v>
      </c>
      <c r="C12" s="6"/>
      <c r="D12" s="47"/>
      <c r="E12" s="6"/>
      <c r="F12" s="129"/>
      <c r="G12" s="64" t="e">
        <f t="shared" si="0"/>
        <v>#DIV/0!</v>
      </c>
    </row>
    <row r="13" spans="2:7" x14ac:dyDescent="0.2">
      <c r="B13" s="19">
        <v>5</v>
      </c>
      <c r="C13" s="6"/>
      <c r="D13" s="47"/>
      <c r="E13" s="6"/>
      <c r="F13" s="129"/>
      <c r="G13" s="64" t="e">
        <f t="shared" si="0"/>
        <v>#DIV/0!</v>
      </c>
    </row>
    <row r="14" spans="2:7" x14ac:dyDescent="0.2">
      <c r="B14" s="19">
        <v>6</v>
      </c>
      <c r="C14" s="6"/>
      <c r="D14" s="47"/>
      <c r="E14" s="6"/>
      <c r="F14" s="129"/>
      <c r="G14" s="64" t="e">
        <f t="shared" si="0"/>
        <v>#DIV/0!</v>
      </c>
    </row>
    <row r="15" spans="2:7" x14ac:dyDescent="0.2">
      <c r="B15" s="19">
        <v>7</v>
      </c>
      <c r="C15" s="6"/>
      <c r="D15" s="47"/>
      <c r="E15" s="6"/>
      <c r="F15" s="129"/>
      <c r="G15" s="64" t="e">
        <f t="shared" si="0"/>
        <v>#DIV/0!</v>
      </c>
    </row>
    <row r="16" spans="2:7" x14ac:dyDescent="0.2">
      <c r="B16" s="19">
        <v>8</v>
      </c>
      <c r="C16" s="6"/>
      <c r="D16" s="47"/>
      <c r="E16" s="6"/>
      <c r="F16" s="129"/>
      <c r="G16" s="64" t="e">
        <f t="shared" si="0"/>
        <v>#DIV/0!</v>
      </c>
    </row>
    <row r="17" spans="2:7" x14ac:dyDescent="0.2">
      <c r="B17" s="19">
        <v>9</v>
      </c>
      <c r="C17" s="6"/>
      <c r="D17" s="47"/>
      <c r="E17" s="6"/>
      <c r="F17" s="129"/>
      <c r="G17" s="64" t="e">
        <f t="shared" si="0"/>
        <v>#DIV/0!</v>
      </c>
    </row>
    <row r="18" spans="2:7" ht="15" thickBot="1" x14ac:dyDescent="0.25">
      <c r="B18" s="20">
        <v>10</v>
      </c>
      <c r="C18" s="61"/>
      <c r="D18" s="66"/>
      <c r="E18" s="61"/>
      <c r="F18" s="130"/>
      <c r="G18" s="65" t="e">
        <f t="shared" si="0"/>
        <v>#DIV/0!</v>
      </c>
    </row>
    <row r="19" spans="2:7" ht="15.75" thickTop="1" thickBot="1" x14ac:dyDescent="0.25">
      <c r="B19" s="3"/>
      <c r="C19" s="6"/>
      <c r="D19" s="39"/>
      <c r="E19" s="39"/>
      <c r="F19" s="71"/>
      <c r="G19" s="72"/>
    </row>
    <row r="20" spans="2:7" ht="15.75" thickTop="1" thickBot="1" x14ac:dyDescent="0.25">
      <c r="B20" s="70" t="s">
        <v>23</v>
      </c>
      <c r="C20" s="69"/>
      <c r="D20" s="74">
        <v>25</v>
      </c>
      <c r="E20" s="73" t="s">
        <v>15</v>
      </c>
      <c r="F20" s="1"/>
    </row>
    <row r="21" spans="2:7" ht="15" thickTop="1" x14ac:dyDescent="0.2">
      <c r="B21" s="97" t="s">
        <v>5</v>
      </c>
      <c r="C21" s="126" t="s">
        <v>19</v>
      </c>
      <c r="D21" s="126" t="s">
        <v>46</v>
      </c>
      <c r="E21" s="126" t="s">
        <v>47</v>
      </c>
      <c r="F21" s="127" t="s">
        <v>48</v>
      </c>
      <c r="G21" s="128" t="s">
        <v>0</v>
      </c>
    </row>
    <row r="22" spans="2:7" ht="15" thickBot="1" x14ac:dyDescent="0.25">
      <c r="B22" s="98"/>
      <c r="C22" s="3" t="s">
        <v>1</v>
      </c>
      <c r="D22" s="3" t="s">
        <v>15</v>
      </c>
      <c r="E22" s="3" t="s">
        <v>8</v>
      </c>
      <c r="F22" s="30" t="s">
        <v>9</v>
      </c>
      <c r="G22" s="4" t="s">
        <v>16</v>
      </c>
    </row>
    <row r="23" spans="2:7" ht="16.5" thickTop="1" thickBot="1" x14ac:dyDescent="0.3">
      <c r="B23" s="22" t="s">
        <v>6</v>
      </c>
      <c r="C23" s="23">
        <v>1430</v>
      </c>
      <c r="D23" s="23">
        <v>18</v>
      </c>
      <c r="E23" s="23">
        <v>40</v>
      </c>
      <c r="F23" s="24">
        <v>55.66</v>
      </c>
      <c r="G23" s="62">
        <f>D$2*E23/F23*60</f>
        <v>2.2551203736974492</v>
      </c>
    </row>
    <row r="24" spans="2:7" ht="15" thickTop="1" x14ac:dyDescent="0.2">
      <c r="B24" s="21"/>
      <c r="C24" s="9"/>
      <c r="D24" s="9"/>
      <c r="E24" s="9"/>
      <c r="F24" s="11"/>
      <c r="G24" s="63"/>
    </row>
    <row r="25" spans="2:7" x14ac:dyDescent="0.2">
      <c r="B25" s="19">
        <v>1</v>
      </c>
      <c r="C25" s="6"/>
      <c r="D25" s="47"/>
      <c r="E25" s="6"/>
      <c r="F25" s="129"/>
      <c r="G25" s="64" t="e">
        <f t="shared" ref="G25:G34" si="1">D$2*E25/F25*60</f>
        <v>#DIV/0!</v>
      </c>
    </row>
    <row r="26" spans="2:7" x14ac:dyDescent="0.2">
      <c r="B26" s="19">
        <v>2</v>
      </c>
      <c r="C26" s="6"/>
      <c r="D26" s="47"/>
      <c r="E26" s="6"/>
      <c r="F26" s="129"/>
      <c r="G26" s="64" t="e">
        <f t="shared" si="1"/>
        <v>#DIV/0!</v>
      </c>
    </row>
    <row r="27" spans="2:7" x14ac:dyDescent="0.2">
      <c r="B27" s="19">
        <v>3</v>
      </c>
      <c r="C27" s="6"/>
      <c r="D27" s="47"/>
      <c r="E27" s="6"/>
      <c r="F27" s="129"/>
      <c r="G27" s="64" t="e">
        <f t="shared" si="1"/>
        <v>#DIV/0!</v>
      </c>
    </row>
    <row r="28" spans="2:7" x14ac:dyDescent="0.2">
      <c r="B28" s="19">
        <v>4</v>
      </c>
      <c r="C28" s="6"/>
      <c r="D28" s="47"/>
      <c r="E28" s="6"/>
      <c r="F28" s="129"/>
      <c r="G28" s="64" t="e">
        <f t="shared" si="1"/>
        <v>#DIV/0!</v>
      </c>
    </row>
    <row r="29" spans="2:7" x14ac:dyDescent="0.2">
      <c r="B29" s="19">
        <v>5</v>
      </c>
      <c r="C29" s="6"/>
      <c r="D29" s="47"/>
      <c r="E29" s="6"/>
      <c r="F29" s="129"/>
      <c r="G29" s="64" t="e">
        <f t="shared" si="1"/>
        <v>#DIV/0!</v>
      </c>
    </row>
    <row r="30" spans="2:7" x14ac:dyDescent="0.2">
      <c r="B30" s="19">
        <v>6</v>
      </c>
      <c r="C30" s="6"/>
      <c r="D30" s="47"/>
      <c r="E30" s="6"/>
      <c r="F30" s="129"/>
      <c r="G30" s="64" t="e">
        <f t="shared" si="1"/>
        <v>#DIV/0!</v>
      </c>
    </row>
    <row r="31" spans="2:7" x14ac:dyDescent="0.2">
      <c r="B31" s="19">
        <v>7</v>
      </c>
      <c r="C31" s="6"/>
      <c r="D31" s="47"/>
      <c r="E31" s="6"/>
      <c r="F31" s="129"/>
      <c r="G31" s="64" t="e">
        <f t="shared" si="1"/>
        <v>#DIV/0!</v>
      </c>
    </row>
    <row r="32" spans="2:7" x14ac:dyDescent="0.2">
      <c r="B32" s="19">
        <v>8</v>
      </c>
      <c r="C32" s="6"/>
      <c r="D32" s="47"/>
      <c r="E32" s="6"/>
      <c r="F32" s="129"/>
      <c r="G32" s="64" t="e">
        <f t="shared" si="1"/>
        <v>#DIV/0!</v>
      </c>
    </row>
    <row r="33" spans="2:7" x14ac:dyDescent="0.2">
      <c r="B33" s="19">
        <v>9</v>
      </c>
      <c r="C33" s="6"/>
      <c r="D33" s="47"/>
      <c r="E33" s="6"/>
      <c r="F33" s="129"/>
      <c r="G33" s="64" t="e">
        <f t="shared" si="1"/>
        <v>#DIV/0!</v>
      </c>
    </row>
    <row r="34" spans="2:7" ht="15" thickBot="1" x14ac:dyDescent="0.25">
      <c r="B34" s="20">
        <v>10</v>
      </c>
      <c r="C34" s="61"/>
      <c r="D34" s="66"/>
      <c r="E34" s="61"/>
      <c r="F34" s="130"/>
      <c r="G34" s="65" t="e">
        <f t="shared" si="1"/>
        <v>#DIV/0!</v>
      </c>
    </row>
    <row r="35" spans="2:7" ht="15" thickTop="1" x14ac:dyDescent="0.2">
      <c r="F35" s="1"/>
    </row>
  </sheetData>
  <mergeCells count="2">
    <mergeCell ref="B5:B6"/>
    <mergeCell ref="B21:B22"/>
  </mergeCells>
  <pageMargins left="0" right="0" top="0.39409448818897641" bottom="0.39409448818897641" header="0" footer="0"/>
  <headerFooter>
    <oddHeader>&amp;C&amp;A</oddHeader>
    <oddFooter>&amp;COldal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20"/>
  <sheetViews>
    <sheetView tabSelected="1" topLeftCell="A4" zoomScale="85" zoomScaleNormal="85" workbookViewId="0">
      <selection activeCell="AA40" sqref="AA40"/>
    </sheetView>
  </sheetViews>
  <sheetFormatPr defaultRowHeight="14.25" x14ac:dyDescent="0.2"/>
  <cols>
    <col min="1" max="1" width="1.625" customWidth="1"/>
    <col min="2" max="17" width="7.625" customWidth="1"/>
  </cols>
  <sheetData>
    <row r="1" spans="2:24" ht="9" customHeight="1" thickBot="1" x14ac:dyDescent="0.25"/>
    <row r="2" spans="2:24" ht="17.25" x14ac:dyDescent="0.3">
      <c r="B2" s="15" t="s">
        <v>11</v>
      </c>
      <c r="C2" s="16"/>
      <c r="D2" s="43">
        <v>4.2500000000000003E-2</v>
      </c>
      <c r="E2" s="38" t="s">
        <v>20</v>
      </c>
      <c r="F2" s="16"/>
      <c r="G2" s="16"/>
      <c r="H2" s="16"/>
      <c r="I2" s="16"/>
      <c r="J2" s="16"/>
      <c r="K2" s="17"/>
      <c r="L2" s="15" t="s">
        <v>24</v>
      </c>
      <c r="M2" s="16"/>
      <c r="N2" s="75" t="s">
        <v>25</v>
      </c>
      <c r="O2" s="80">
        <v>4</v>
      </c>
    </row>
    <row r="3" spans="2:24" ht="17.25" x14ac:dyDescent="0.3">
      <c r="B3" s="55" t="s">
        <v>21</v>
      </c>
      <c r="C3" s="45"/>
      <c r="D3" s="44">
        <v>0.03</v>
      </c>
      <c r="E3" s="56" t="s">
        <v>2</v>
      </c>
      <c r="F3" s="6"/>
      <c r="G3" s="44" t="s">
        <v>13</v>
      </c>
      <c r="H3" s="45"/>
      <c r="I3" s="45"/>
      <c r="J3" s="44">
        <v>0.35799999999999998</v>
      </c>
      <c r="K3" s="46" t="s">
        <v>12</v>
      </c>
      <c r="L3" s="76"/>
      <c r="M3" s="6"/>
      <c r="N3" s="77" t="s">
        <v>26</v>
      </c>
      <c r="O3" s="81">
        <v>0.5</v>
      </c>
    </row>
    <row r="4" spans="2:24" ht="18" thickBot="1" x14ac:dyDescent="0.35">
      <c r="B4" s="53" t="s">
        <v>22</v>
      </c>
      <c r="C4" s="41"/>
      <c r="D4" s="40">
        <v>0.08</v>
      </c>
      <c r="E4" s="54" t="s">
        <v>2</v>
      </c>
      <c r="F4" s="18"/>
      <c r="G4" s="40" t="s">
        <v>14</v>
      </c>
      <c r="H4" s="41"/>
      <c r="I4" s="41"/>
      <c r="J4" s="40">
        <v>0.35799999999999998</v>
      </c>
      <c r="K4" s="42" t="s">
        <v>12</v>
      </c>
      <c r="L4" s="78"/>
      <c r="M4" s="18"/>
      <c r="N4" s="79" t="s">
        <v>27</v>
      </c>
      <c r="O4" s="82">
        <v>0.1</v>
      </c>
    </row>
    <row r="5" spans="2:24" ht="15" thickBot="1" x14ac:dyDescent="0.25">
      <c r="D5" s="1"/>
    </row>
    <row r="6" spans="2:24" ht="15.75" thickTop="1" thickBot="1" x14ac:dyDescent="0.25">
      <c r="B6" s="97" t="s">
        <v>5</v>
      </c>
      <c r="C6" s="99" t="s">
        <v>10</v>
      </c>
      <c r="D6" s="99"/>
      <c r="E6" s="99"/>
      <c r="F6" s="99"/>
      <c r="G6" s="100"/>
      <c r="H6" s="101" t="s">
        <v>17</v>
      </c>
      <c r="I6" s="102"/>
      <c r="J6" s="102"/>
      <c r="K6" s="102"/>
      <c r="L6" s="103"/>
      <c r="M6" s="104" t="s">
        <v>18</v>
      </c>
      <c r="N6" s="99"/>
      <c r="O6" s="99"/>
      <c r="P6" s="99"/>
      <c r="Q6" s="99"/>
      <c r="R6" s="100"/>
      <c r="S6" s="104" t="s">
        <v>28</v>
      </c>
      <c r="T6" s="99"/>
      <c r="U6" s="99"/>
      <c r="V6" s="100"/>
      <c r="W6" s="86"/>
      <c r="X6" s="86"/>
    </row>
    <row r="7" spans="2:24" ht="18" thickTop="1" x14ac:dyDescent="0.3">
      <c r="B7" s="98"/>
      <c r="C7" s="105" t="s">
        <v>30</v>
      </c>
      <c r="D7" s="105" t="s">
        <v>31</v>
      </c>
      <c r="E7" s="106" t="s">
        <v>32</v>
      </c>
      <c r="F7" s="105" t="s">
        <v>33</v>
      </c>
      <c r="G7" s="107" t="s">
        <v>34</v>
      </c>
      <c r="H7" s="108" t="s">
        <v>47</v>
      </c>
      <c r="I7" s="105" t="s">
        <v>7</v>
      </c>
      <c r="J7" s="105" t="s">
        <v>0</v>
      </c>
      <c r="K7" s="109" t="s">
        <v>46</v>
      </c>
      <c r="L7" s="110" t="s">
        <v>35</v>
      </c>
      <c r="M7" s="108" t="s">
        <v>36</v>
      </c>
      <c r="N7" s="105" t="s">
        <v>37</v>
      </c>
      <c r="O7" s="105" t="s">
        <v>38</v>
      </c>
      <c r="P7" s="109" t="s">
        <v>39</v>
      </c>
      <c r="Q7" s="111" t="s">
        <v>40</v>
      </c>
      <c r="R7" s="110" t="s">
        <v>41</v>
      </c>
      <c r="S7" s="108" t="s">
        <v>42</v>
      </c>
      <c r="T7" s="112" t="s">
        <v>43</v>
      </c>
      <c r="U7" s="112" t="s">
        <v>44</v>
      </c>
      <c r="V7" s="110" t="s">
        <v>45</v>
      </c>
      <c r="W7" s="87"/>
      <c r="X7" s="87"/>
    </row>
    <row r="8" spans="2:24" ht="15" thickBot="1" x14ac:dyDescent="0.25">
      <c r="B8" s="98"/>
      <c r="C8" s="7" t="s">
        <v>1</v>
      </c>
      <c r="D8" s="7" t="s">
        <v>2</v>
      </c>
      <c r="E8" s="10" t="s">
        <v>4</v>
      </c>
      <c r="F8" s="7" t="s">
        <v>3</v>
      </c>
      <c r="G8" s="13" t="s">
        <v>3</v>
      </c>
      <c r="H8" s="2" t="s">
        <v>8</v>
      </c>
      <c r="I8" s="3" t="s">
        <v>9</v>
      </c>
      <c r="J8" s="3" t="s">
        <v>16</v>
      </c>
      <c r="K8" s="30" t="s">
        <v>15</v>
      </c>
      <c r="L8" s="4" t="s">
        <v>3</v>
      </c>
      <c r="M8" s="2" t="s">
        <v>1</v>
      </c>
      <c r="N8" s="3" t="s">
        <v>2</v>
      </c>
      <c r="O8" s="3" t="s">
        <v>4</v>
      </c>
      <c r="P8" s="30" t="s">
        <v>4</v>
      </c>
      <c r="Q8" s="35" t="s">
        <v>3</v>
      </c>
      <c r="R8" s="4" t="s">
        <v>3</v>
      </c>
      <c r="S8" s="2" t="s">
        <v>29</v>
      </c>
      <c r="T8" s="3" t="s">
        <v>29</v>
      </c>
      <c r="U8" s="3" t="s">
        <v>29</v>
      </c>
      <c r="V8" s="4" t="s">
        <v>29</v>
      </c>
      <c r="W8" s="88"/>
      <c r="X8" s="88"/>
    </row>
    <row r="9" spans="2:24" ht="16.5" thickTop="1" thickBot="1" x14ac:dyDescent="0.3">
      <c r="B9" s="22" t="s">
        <v>6</v>
      </c>
      <c r="C9" s="23">
        <v>1490</v>
      </c>
      <c r="D9" s="23">
        <v>1.4</v>
      </c>
      <c r="E9" s="24">
        <v>280</v>
      </c>
      <c r="F9" s="23">
        <f>E9*4</f>
        <v>1120</v>
      </c>
      <c r="G9" s="25">
        <f t="shared" ref="G9:G20" si="0">(D9-D$3)*9.81*J$3*2*PI()*C9/60</f>
        <v>750.73642438495176</v>
      </c>
      <c r="H9" s="26">
        <v>100</v>
      </c>
      <c r="I9" s="27">
        <v>32.97</v>
      </c>
      <c r="J9" s="28">
        <f>$D$2*H9/I9*60</f>
        <v>7.7343039126478619</v>
      </c>
      <c r="K9" s="24">
        <v>13</v>
      </c>
      <c r="L9" s="29">
        <f>K9*100000*J9/60/1000</f>
        <v>167.576584774037</v>
      </c>
      <c r="M9" s="33">
        <v>1850</v>
      </c>
      <c r="N9" s="23">
        <v>0.12</v>
      </c>
      <c r="O9" s="23">
        <v>36</v>
      </c>
      <c r="P9" s="24">
        <v>12</v>
      </c>
      <c r="Q9" s="36">
        <f>(N9+D$4)*9.81*J$4*2*PI()*M9/60</f>
        <v>136.0762636665028</v>
      </c>
      <c r="R9" s="29">
        <f>O$3*O$4*O9*P9</f>
        <v>21.6</v>
      </c>
      <c r="S9" s="92">
        <f>G9/F9</f>
        <v>0.6703003789151355</v>
      </c>
      <c r="T9" s="27">
        <f>L9/G9</f>
        <v>0.22321627049243783</v>
      </c>
      <c r="U9" s="27">
        <f>Q9/L9</f>
        <v>0.81202432816010806</v>
      </c>
      <c r="V9" s="93">
        <f>R9/Q9</f>
        <v>0.15873451708622394</v>
      </c>
      <c r="W9" s="89"/>
      <c r="X9" s="89"/>
    </row>
    <row r="10" spans="2:24" ht="15" thickTop="1" x14ac:dyDescent="0.2">
      <c r="B10" s="21"/>
      <c r="C10" s="9"/>
      <c r="D10" s="9"/>
      <c r="E10" s="11"/>
      <c r="F10" s="9"/>
      <c r="G10" s="14">
        <f t="shared" si="0"/>
        <v>0</v>
      </c>
      <c r="H10" s="8"/>
      <c r="I10" s="9"/>
      <c r="J10" s="31"/>
      <c r="K10" s="11"/>
      <c r="L10" s="32"/>
      <c r="M10" s="8"/>
      <c r="N10" s="9"/>
      <c r="O10" s="9"/>
      <c r="P10" s="11"/>
      <c r="Q10" s="37"/>
      <c r="R10" s="34"/>
      <c r="S10" s="8"/>
      <c r="T10" s="9"/>
      <c r="U10" s="9"/>
      <c r="V10" s="91"/>
      <c r="W10" s="85"/>
      <c r="X10" s="90"/>
    </row>
    <row r="11" spans="2:24" x14ac:dyDescent="0.2">
      <c r="B11" s="19">
        <v>1</v>
      </c>
      <c r="C11" s="6"/>
      <c r="D11" s="6"/>
      <c r="E11" s="12"/>
      <c r="F11" s="47">
        <f>E11*$O$2</f>
        <v>0</v>
      </c>
      <c r="G11" s="48">
        <f t="shared" si="0"/>
        <v>0</v>
      </c>
      <c r="H11" s="5"/>
      <c r="I11" s="39"/>
      <c r="J11" s="52" t="e">
        <f t="shared" ref="J11:J20" si="1">$D$2*H11/I11*60</f>
        <v>#DIV/0!</v>
      </c>
      <c r="K11" s="12"/>
      <c r="L11" s="84" t="e">
        <f>K11*100000*J11/60/1000</f>
        <v>#DIV/0!</v>
      </c>
      <c r="M11" s="83"/>
      <c r="N11" s="6"/>
      <c r="O11" s="39"/>
      <c r="P11" s="12"/>
      <c r="Q11" s="50">
        <f t="shared" ref="Q11:Q20" si="2">(N11+D$4)*9.81*J$4*2*PI()*M11/60</f>
        <v>0</v>
      </c>
      <c r="R11" s="51">
        <f>O$3*O$4*O11*P11</f>
        <v>0</v>
      </c>
      <c r="S11" s="94" t="e">
        <f>G11/F11</f>
        <v>#DIV/0!</v>
      </c>
      <c r="T11" s="95" t="e">
        <f>L11/G11</f>
        <v>#DIV/0!</v>
      </c>
      <c r="U11" s="95" t="e">
        <f>Q11/L11</f>
        <v>#DIV/0!</v>
      </c>
      <c r="V11" s="96" t="e">
        <f>R11/Q11</f>
        <v>#DIV/0!</v>
      </c>
      <c r="W11" s="85"/>
      <c r="X11" s="90"/>
    </row>
    <row r="12" spans="2:24" x14ac:dyDescent="0.2">
      <c r="B12" s="19">
        <v>2</v>
      </c>
      <c r="C12" s="6"/>
      <c r="D12" s="6"/>
      <c r="E12" s="12"/>
      <c r="F12" s="47">
        <f t="shared" ref="F12:F20" si="3">E12*$O$2</f>
        <v>0</v>
      </c>
      <c r="G12" s="49">
        <f t="shared" si="0"/>
        <v>0</v>
      </c>
      <c r="H12" s="5"/>
      <c r="I12" s="6"/>
      <c r="J12" s="52" t="e">
        <f t="shared" si="1"/>
        <v>#DIV/0!</v>
      </c>
      <c r="K12" s="12"/>
      <c r="L12" s="84" t="e">
        <f t="shared" ref="L12:L20" si="4">K12*100000*J12/60/1000</f>
        <v>#DIV/0!</v>
      </c>
      <c r="M12" s="83"/>
      <c r="N12" s="39"/>
      <c r="O12" s="6"/>
      <c r="P12" s="12"/>
      <c r="Q12" s="50">
        <f t="shared" si="2"/>
        <v>0</v>
      </c>
      <c r="R12" s="51">
        <f t="shared" ref="R12:R20" si="5">O$3*O$4*O12*P12</f>
        <v>0</v>
      </c>
      <c r="S12" s="94" t="e">
        <f t="shared" ref="S12:S20" si="6">G12/F12</f>
        <v>#DIV/0!</v>
      </c>
      <c r="T12" s="95" t="e">
        <f t="shared" ref="T12:T20" si="7">L12/G12</f>
        <v>#DIV/0!</v>
      </c>
      <c r="U12" s="95" t="e">
        <f t="shared" ref="U12:U20" si="8">Q12/L12</f>
        <v>#DIV/0!</v>
      </c>
      <c r="V12" s="96" t="e">
        <f t="shared" ref="V12:V20" si="9">R12/Q12</f>
        <v>#DIV/0!</v>
      </c>
      <c r="W12" s="85"/>
      <c r="X12" s="90"/>
    </row>
    <row r="13" spans="2:24" x14ac:dyDescent="0.2">
      <c r="B13" s="19">
        <v>3</v>
      </c>
      <c r="C13" s="39"/>
      <c r="D13" s="39"/>
      <c r="E13" s="12"/>
      <c r="F13" s="47">
        <f t="shared" si="3"/>
        <v>0</v>
      </c>
      <c r="G13" s="49">
        <f t="shared" si="0"/>
        <v>0</v>
      </c>
      <c r="H13" s="5"/>
      <c r="I13" s="39"/>
      <c r="J13" s="52" t="e">
        <f t="shared" si="1"/>
        <v>#DIV/0!</v>
      </c>
      <c r="K13" s="12"/>
      <c r="L13" s="84" t="e">
        <f t="shared" si="4"/>
        <v>#DIV/0!</v>
      </c>
      <c r="M13" s="83"/>
      <c r="N13" s="39"/>
      <c r="O13" s="6"/>
      <c r="P13" s="12"/>
      <c r="Q13" s="50">
        <f t="shared" si="2"/>
        <v>0</v>
      </c>
      <c r="R13" s="51">
        <f t="shared" si="5"/>
        <v>0</v>
      </c>
      <c r="S13" s="94" t="e">
        <f t="shared" si="6"/>
        <v>#DIV/0!</v>
      </c>
      <c r="T13" s="95" t="e">
        <f t="shared" si="7"/>
        <v>#DIV/0!</v>
      </c>
      <c r="U13" s="95" t="e">
        <f t="shared" si="8"/>
        <v>#DIV/0!</v>
      </c>
      <c r="V13" s="96" t="e">
        <f t="shared" si="9"/>
        <v>#DIV/0!</v>
      </c>
      <c r="W13" s="85"/>
      <c r="X13" s="90"/>
    </row>
    <row r="14" spans="2:24" x14ac:dyDescent="0.2">
      <c r="B14" s="19">
        <v>4</v>
      </c>
      <c r="C14" s="39"/>
      <c r="D14" s="39"/>
      <c r="E14" s="12"/>
      <c r="F14" s="47">
        <f t="shared" si="3"/>
        <v>0</v>
      </c>
      <c r="G14" s="49">
        <f t="shared" si="0"/>
        <v>0</v>
      </c>
      <c r="H14" s="5"/>
      <c r="I14" s="39"/>
      <c r="J14" s="52" t="e">
        <f>$D$2*H14/I14*60</f>
        <v>#DIV/0!</v>
      </c>
      <c r="K14" s="12"/>
      <c r="L14" s="84" t="e">
        <f t="shared" si="4"/>
        <v>#DIV/0!</v>
      </c>
      <c r="M14" s="83"/>
      <c r="N14" s="39"/>
      <c r="O14" s="6"/>
      <c r="P14" s="12"/>
      <c r="Q14" s="50">
        <f t="shared" si="2"/>
        <v>0</v>
      </c>
      <c r="R14" s="51">
        <f t="shared" si="5"/>
        <v>0</v>
      </c>
      <c r="S14" s="94" t="e">
        <f t="shared" si="6"/>
        <v>#DIV/0!</v>
      </c>
      <c r="T14" s="95" t="e">
        <f t="shared" si="7"/>
        <v>#DIV/0!</v>
      </c>
      <c r="U14" s="95" t="e">
        <f t="shared" si="8"/>
        <v>#DIV/0!</v>
      </c>
      <c r="V14" s="96" t="e">
        <f t="shared" si="9"/>
        <v>#DIV/0!</v>
      </c>
      <c r="W14" s="85"/>
      <c r="X14" s="90"/>
    </row>
    <row r="15" spans="2:24" x14ac:dyDescent="0.2">
      <c r="B15" s="19">
        <v>5</v>
      </c>
      <c r="C15" s="39"/>
      <c r="D15" s="39"/>
      <c r="E15" s="12"/>
      <c r="F15" s="47">
        <f t="shared" si="3"/>
        <v>0</v>
      </c>
      <c r="G15" s="49">
        <f t="shared" si="0"/>
        <v>0</v>
      </c>
      <c r="H15" s="5"/>
      <c r="I15" s="39"/>
      <c r="J15" s="52" t="e">
        <f t="shared" si="1"/>
        <v>#DIV/0!</v>
      </c>
      <c r="K15" s="12"/>
      <c r="L15" s="84" t="e">
        <f t="shared" si="4"/>
        <v>#DIV/0!</v>
      </c>
      <c r="M15" s="83"/>
      <c r="N15" s="39"/>
      <c r="O15" s="39"/>
      <c r="P15" s="12"/>
      <c r="Q15" s="50">
        <f t="shared" si="2"/>
        <v>0</v>
      </c>
      <c r="R15" s="51">
        <f t="shared" si="5"/>
        <v>0</v>
      </c>
      <c r="S15" s="94" t="e">
        <f t="shared" si="6"/>
        <v>#DIV/0!</v>
      </c>
      <c r="T15" s="95" t="e">
        <f t="shared" si="7"/>
        <v>#DIV/0!</v>
      </c>
      <c r="U15" s="95" t="e">
        <f t="shared" si="8"/>
        <v>#DIV/0!</v>
      </c>
      <c r="V15" s="96" t="e">
        <f t="shared" si="9"/>
        <v>#DIV/0!</v>
      </c>
      <c r="W15" s="85"/>
      <c r="X15" s="90"/>
    </row>
    <row r="16" spans="2:24" x14ac:dyDescent="0.2">
      <c r="B16" s="19">
        <v>6</v>
      </c>
      <c r="C16" s="39"/>
      <c r="D16" s="39"/>
      <c r="E16" s="12"/>
      <c r="F16" s="47">
        <f t="shared" si="3"/>
        <v>0</v>
      </c>
      <c r="G16" s="49">
        <f t="shared" si="0"/>
        <v>0</v>
      </c>
      <c r="H16" s="5"/>
      <c r="I16" s="39"/>
      <c r="J16" s="52" t="e">
        <f t="shared" si="1"/>
        <v>#DIV/0!</v>
      </c>
      <c r="K16" s="12"/>
      <c r="L16" s="84" t="e">
        <f t="shared" si="4"/>
        <v>#DIV/0!</v>
      </c>
      <c r="M16" s="83"/>
      <c r="N16" s="39"/>
      <c r="O16" s="39"/>
      <c r="P16" s="12"/>
      <c r="Q16" s="50">
        <f t="shared" si="2"/>
        <v>0</v>
      </c>
      <c r="R16" s="51">
        <f t="shared" si="5"/>
        <v>0</v>
      </c>
      <c r="S16" s="94" t="e">
        <f t="shared" si="6"/>
        <v>#DIV/0!</v>
      </c>
      <c r="T16" s="95" t="e">
        <f t="shared" si="7"/>
        <v>#DIV/0!</v>
      </c>
      <c r="U16" s="95" t="e">
        <f t="shared" si="8"/>
        <v>#DIV/0!</v>
      </c>
      <c r="V16" s="96" t="e">
        <f t="shared" si="9"/>
        <v>#DIV/0!</v>
      </c>
      <c r="W16" s="85"/>
      <c r="X16" s="90"/>
    </row>
    <row r="17" spans="2:24" x14ac:dyDescent="0.2">
      <c r="B17" s="19">
        <v>7</v>
      </c>
      <c r="C17" s="39"/>
      <c r="D17" s="39"/>
      <c r="E17" s="12"/>
      <c r="F17" s="47">
        <f t="shared" si="3"/>
        <v>0</v>
      </c>
      <c r="G17" s="49">
        <f t="shared" si="0"/>
        <v>0</v>
      </c>
      <c r="H17" s="5"/>
      <c r="I17" s="39"/>
      <c r="J17" s="52" t="e">
        <f t="shared" si="1"/>
        <v>#DIV/0!</v>
      </c>
      <c r="K17" s="12"/>
      <c r="L17" s="84" t="e">
        <f t="shared" si="4"/>
        <v>#DIV/0!</v>
      </c>
      <c r="M17" s="83"/>
      <c r="N17" s="39"/>
      <c r="O17" s="39"/>
      <c r="P17" s="12"/>
      <c r="Q17" s="50">
        <f t="shared" si="2"/>
        <v>0</v>
      </c>
      <c r="R17" s="51">
        <f t="shared" si="5"/>
        <v>0</v>
      </c>
      <c r="S17" s="94" t="e">
        <f t="shared" si="6"/>
        <v>#DIV/0!</v>
      </c>
      <c r="T17" s="95" t="e">
        <f t="shared" si="7"/>
        <v>#DIV/0!</v>
      </c>
      <c r="U17" s="95" t="e">
        <f t="shared" si="8"/>
        <v>#DIV/0!</v>
      </c>
      <c r="V17" s="96" t="e">
        <f t="shared" si="9"/>
        <v>#DIV/0!</v>
      </c>
      <c r="W17" s="85"/>
      <c r="X17" s="90"/>
    </row>
    <row r="18" spans="2:24" x14ac:dyDescent="0.2">
      <c r="B18" s="19">
        <v>8</v>
      </c>
      <c r="C18" s="39"/>
      <c r="D18" s="39"/>
      <c r="E18" s="12"/>
      <c r="F18" s="47">
        <f t="shared" si="3"/>
        <v>0</v>
      </c>
      <c r="G18" s="49">
        <f t="shared" si="0"/>
        <v>0</v>
      </c>
      <c r="H18" s="5"/>
      <c r="I18" s="39"/>
      <c r="J18" s="52" t="e">
        <f t="shared" si="1"/>
        <v>#DIV/0!</v>
      </c>
      <c r="K18" s="12"/>
      <c r="L18" s="84" t="e">
        <f t="shared" si="4"/>
        <v>#DIV/0!</v>
      </c>
      <c r="M18" s="83"/>
      <c r="N18" s="39"/>
      <c r="O18" s="39"/>
      <c r="P18" s="12"/>
      <c r="Q18" s="50">
        <f t="shared" si="2"/>
        <v>0</v>
      </c>
      <c r="R18" s="51">
        <f t="shared" si="5"/>
        <v>0</v>
      </c>
      <c r="S18" s="94" t="e">
        <f t="shared" si="6"/>
        <v>#DIV/0!</v>
      </c>
      <c r="T18" s="95" t="e">
        <f t="shared" si="7"/>
        <v>#DIV/0!</v>
      </c>
      <c r="U18" s="95" t="e">
        <f t="shared" si="8"/>
        <v>#DIV/0!</v>
      </c>
      <c r="V18" s="96" t="e">
        <f t="shared" si="9"/>
        <v>#DIV/0!</v>
      </c>
      <c r="W18" s="85"/>
      <c r="X18" s="90"/>
    </row>
    <row r="19" spans="2:24" x14ac:dyDescent="0.2">
      <c r="B19" s="19">
        <v>9</v>
      </c>
      <c r="C19" s="39"/>
      <c r="D19" s="39"/>
      <c r="E19" s="12"/>
      <c r="F19" s="47">
        <f t="shared" si="3"/>
        <v>0</v>
      </c>
      <c r="G19" s="49">
        <f t="shared" si="0"/>
        <v>0</v>
      </c>
      <c r="H19" s="5"/>
      <c r="I19" s="39"/>
      <c r="J19" s="52" t="e">
        <f t="shared" si="1"/>
        <v>#DIV/0!</v>
      </c>
      <c r="K19" s="12"/>
      <c r="L19" s="84" t="e">
        <f t="shared" si="4"/>
        <v>#DIV/0!</v>
      </c>
      <c r="M19" s="83"/>
      <c r="N19" s="39"/>
      <c r="O19" s="39"/>
      <c r="P19" s="12"/>
      <c r="Q19" s="50">
        <f t="shared" si="2"/>
        <v>0</v>
      </c>
      <c r="R19" s="51">
        <f t="shared" si="5"/>
        <v>0</v>
      </c>
      <c r="S19" s="94" t="e">
        <f t="shared" si="6"/>
        <v>#DIV/0!</v>
      </c>
      <c r="T19" s="95" t="e">
        <f t="shared" si="7"/>
        <v>#DIV/0!</v>
      </c>
      <c r="U19" s="95" t="e">
        <f t="shared" si="8"/>
        <v>#DIV/0!</v>
      </c>
      <c r="V19" s="96" t="e">
        <f t="shared" si="9"/>
        <v>#DIV/0!</v>
      </c>
      <c r="W19" s="85"/>
      <c r="X19" s="90"/>
    </row>
    <row r="20" spans="2:24" ht="15" thickBot="1" x14ac:dyDescent="0.25">
      <c r="B20" s="113">
        <v>10</v>
      </c>
      <c r="C20" s="114"/>
      <c r="D20" s="114"/>
      <c r="E20" s="115"/>
      <c r="F20" s="116">
        <f t="shared" si="3"/>
        <v>0</v>
      </c>
      <c r="G20" s="117">
        <f t="shared" si="0"/>
        <v>0</v>
      </c>
      <c r="H20" s="118"/>
      <c r="I20" s="114"/>
      <c r="J20" s="119" t="e">
        <f t="shared" si="1"/>
        <v>#DIV/0!</v>
      </c>
      <c r="K20" s="115"/>
      <c r="L20" s="120" t="e">
        <f t="shared" si="4"/>
        <v>#DIV/0!</v>
      </c>
      <c r="M20" s="121"/>
      <c r="N20" s="114"/>
      <c r="O20" s="114"/>
      <c r="P20" s="115"/>
      <c r="Q20" s="122">
        <f t="shared" si="2"/>
        <v>0</v>
      </c>
      <c r="R20" s="117">
        <f t="shared" si="5"/>
        <v>0</v>
      </c>
      <c r="S20" s="123" t="e">
        <f t="shared" si="6"/>
        <v>#DIV/0!</v>
      </c>
      <c r="T20" s="124" t="e">
        <f t="shared" si="7"/>
        <v>#DIV/0!</v>
      </c>
      <c r="U20" s="124" t="e">
        <f t="shared" si="8"/>
        <v>#DIV/0!</v>
      </c>
      <c r="V20" s="125" t="e">
        <f t="shared" si="9"/>
        <v>#DIV/0!</v>
      </c>
      <c r="W20" s="85"/>
      <c r="X20" s="90"/>
    </row>
  </sheetData>
  <mergeCells count="5">
    <mergeCell ref="B6:B8"/>
    <mergeCell ref="C6:G6"/>
    <mergeCell ref="H6:L6"/>
    <mergeCell ref="M6:R6"/>
    <mergeCell ref="S6:V6"/>
  </mergeCells>
  <pageMargins left="0" right="0" top="0.39409448818897641" bottom="0.39409448818897641" header="0" footer="0"/>
  <pageSetup paperSize="9" orientation="portrait" r:id="rId1"/>
  <headerFooter>
    <oddHeader>&amp;C&amp;A</oddHeader>
    <oddFooter>&amp;COldal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25" x14ac:dyDescent="0.2"/>
  <cols>
    <col min="1" max="1" width="10.75" customWidth="1"/>
  </cols>
  <sheetData/>
  <pageMargins left="0" right="0" top="0.39409448818897641" bottom="0.39409448818897641" header="0" footer="0"/>
  <headerFooter>
    <oddHeader>&amp;C&amp;A</oddHeader>
    <oddFooter>&amp;COldal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94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Mérés 1</vt:lpstr>
      <vt:lpstr>Mérés 2</vt:lpstr>
      <vt:lpstr>Munkalap3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csizmpeti</dc:creator>
  <cp:lastModifiedBy>Kalman</cp:lastModifiedBy>
  <cp:revision>42</cp:revision>
  <dcterms:created xsi:type="dcterms:W3CDTF">2012-10-09T12:30:17Z</dcterms:created>
  <dcterms:modified xsi:type="dcterms:W3CDTF">2022-10-10T07:15:18Z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